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И\Минюст\Главные отчеты перед членами общества инвалидов\2021\"/>
    </mc:Choice>
  </mc:AlternateContent>
  <xr:revisionPtr revIDLastSave="0" documentId="8_{4D932BC6-E107-4488-8534-2EFB5B34282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21" sheetId="4" r:id="rId1"/>
  </sheets>
  <calcPr calcId="191029"/>
</workbook>
</file>

<file path=xl/calcChain.xml><?xml version="1.0" encoding="utf-8"?>
<calcChain xmlns="http://schemas.openxmlformats.org/spreadsheetml/2006/main">
  <c r="H30" i="4" l="1"/>
  <c r="F23" i="4"/>
  <c r="D16" i="4"/>
  <c r="E16" i="4" s="1"/>
  <c r="D35" i="4"/>
  <c r="H29" i="4"/>
  <c r="F28" i="4"/>
  <c r="F30" i="4"/>
  <c r="H25" i="4"/>
  <c r="G25" i="4"/>
  <c r="G34" i="4" s="1"/>
  <c r="F25" i="4"/>
  <c r="F34" i="4" s="1"/>
  <c r="F26" i="4"/>
  <c r="E26" i="4"/>
  <c r="E25" i="4"/>
  <c r="E34" i="4" s="1"/>
  <c r="D26" i="4"/>
  <c r="D27" i="4"/>
  <c r="D28" i="4"/>
  <c r="D29" i="4"/>
  <c r="D31" i="4"/>
  <c r="D32" i="4"/>
  <c r="D33" i="4"/>
  <c r="D25" i="4"/>
  <c r="H19" i="4"/>
  <c r="H23" i="4" s="1"/>
  <c r="D20" i="4"/>
  <c r="D21" i="4"/>
  <c r="D22" i="4"/>
  <c r="G19" i="4"/>
  <c r="D19" i="4" s="1"/>
  <c r="E18" i="4"/>
  <c r="E23" i="4" s="1"/>
  <c r="F16" i="4" l="1"/>
  <c r="G23" i="4"/>
  <c r="D18" i="4"/>
  <c r="D23" i="4" s="1"/>
  <c r="H34" i="4"/>
  <c r="D30" i="4"/>
  <c r="D34" i="4" s="1"/>
  <c r="G16" i="4"/>
  <c r="H16" i="4" s="1"/>
  <c r="I41" i="4"/>
  <c r="H35" i="4" l="1"/>
</calcChain>
</file>

<file path=xl/sharedStrings.xml><?xml version="1.0" encoding="utf-8"?>
<sst xmlns="http://schemas.openxmlformats.org/spreadsheetml/2006/main" count="54" uniqueCount="54">
  <si>
    <t>№</t>
  </si>
  <si>
    <t>Наименование статей доходов и расходов</t>
  </si>
  <si>
    <t>В том числе по кварталам</t>
  </si>
  <si>
    <t>I</t>
  </si>
  <si>
    <t>Доход организации</t>
  </si>
  <si>
    <t>1.1.</t>
  </si>
  <si>
    <t>Членские взносы</t>
  </si>
  <si>
    <t>1.2.</t>
  </si>
  <si>
    <t>Добровольные пожертвования юридических лиц</t>
  </si>
  <si>
    <t>1.3.</t>
  </si>
  <si>
    <t>Добровольные пожертвования физических лиц</t>
  </si>
  <si>
    <t>1.5.</t>
  </si>
  <si>
    <t>Прочие целевые поступления</t>
  </si>
  <si>
    <t>1.7.</t>
  </si>
  <si>
    <t>Целевое финансирование</t>
  </si>
  <si>
    <t>II</t>
  </si>
  <si>
    <t>ИТОГО приход</t>
  </si>
  <si>
    <t>Расходы организации</t>
  </si>
  <si>
    <t>2.1.</t>
  </si>
  <si>
    <t>Заработная плата работников</t>
  </si>
  <si>
    <t>2.2.</t>
  </si>
  <si>
    <t>Начисления на заработную плату</t>
  </si>
  <si>
    <t>2.3.</t>
  </si>
  <si>
    <t>Плановые мероприятия</t>
  </si>
  <si>
    <t>2.4.</t>
  </si>
  <si>
    <t>Коммунальные расходы</t>
  </si>
  <si>
    <t>2.5.</t>
  </si>
  <si>
    <t>Хозяйственные расходы</t>
  </si>
  <si>
    <t>2.6.</t>
  </si>
  <si>
    <t>Целевые расходы</t>
  </si>
  <si>
    <t>2.7.</t>
  </si>
  <si>
    <t>Канцелярские расходы</t>
  </si>
  <si>
    <t>2.8.</t>
  </si>
  <si>
    <t>Банковские услуги</t>
  </si>
  <si>
    <t>2.9.</t>
  </si>
  <si>
    <t>III</t>
  </si>
  <si>
    <t>ИТОГО расход</t>
  </si>
  <si>
    <t>IV</t>
  </si>
  <si>
    <t>Председатель</t>
  </si>
  <si>
    <t xml:space="preserve">Общества инвалидов г. Артёма   </t>
  </si>
  <si>
    <t>А.К. Панченко</t>
  </si>
  <si>
    <t>ОБЩЕСТВО ИНВАЛИДОВ ГОРОДА АРТЕМА</t>
  </si>
  <si>
    <t>Приморской краевой общественной организации</t>
  </si>
  <si>
    <t>Всероссийское общество инвалидов (ВОИ)</t>
  </si>
  <si>
    <t>692760, г. Артём, ул. Кирова, 66</t>
  </si>
  <si>
    <t>Тел. 8 (42337) 4-22-71</t>
  </si>
  <si>
    <t>ИНН 2502001682</t>
  </si>
  <si>
    <t xml:space="preserve">Некоммерческая организация Общество инвалидов г. Артема Приморской краевой организации </t>
  </si>
  <si>
    <t>общероссийской общественной организации «Всероссийское общество инвалидов» (ВОИ)</t>
  </si>
  <si>
    <t xml:space="preserve">Остаток средств на 31.12.2021 </t>
  </si>
  <si>
    <t>На 2021     год всего</t>
  </si>
  <si>
    <t xml:space="preserve">Остаток средств на 01.01.2021 </t>
  </si>
  <si>
    <t>ФИНАНСОВЫЙ ПЛАН (СМЕТА) НА ПЕРИОД 01.01.2021 г. - 31.12.2021 г.</t>
  </si>
  <si>
    <t>Непредвиденные расходы (пени)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</si>
</sst>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1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36</xdr:row>
      <xdr:rowOff>184150</xdr:rowOff>
    </xdr:from>
    <xdr:to>
      <xdr:col>5</xdr:col>
      <xdr:colOff>879475</xdr:colOff>
      <xdr:row>45</xdr:row>
      <xdr:rowOff>12700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A816547-6D16-4522-B929-F3FD2F74F9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8883650"/>
          <a:ext cx="2809875" cy="161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84B0-D5C5-4549-9427-D14C2A3F80D6}">
  <dimension ref="B1:O41"/>
  <sheetViews>
    <sheetView tabSelected="1" topLeftCell="A25" workbookViewId="0">
      <selection activeCell="J36" sqref="J36"/>
    </sheetView>
  </sheetViews>
  <sheetFormatPr defaultRowHeight="14.5" x14ac:dyDescent="0.35"/>
  <cols>
    <col min="2" max="2" width="9.7265625" customWidth="1"/>
    <col min="3" max="3" width="35.26953125" customWidth="1"/>
    <col min="4" max="4" width="13.54296875" customWidth="1"/>
    <col min="5" max="5" width="14.1796875" customWidth="1"/>
    <col min="6" max="6" width="14.453125" customWidth="1"/>
    <col min="7" max="7" width="13.453125" customWidth="1"/>
    <col min="8" max="8" width="14.453125" customWidth="1"/>
    <col min="10" max="10" width="9.54296875" bestFit="1" customWidth="1"/>
  </cols>
  <sheetData>
    <row r="1" spans="2:15" ht="22.5" x14ac:dyDescent="0.35">
      <c r="E1" s="12" t="s">
        <v>41</v>
      </c>
    </row>
    <row r="2" spans="2:15" ht="20" x14ac:dyDescent="0.35">
      <c r="E2" s="13" t="s">
        <v>42</v>
      </c>
    </row>
    <row r="3" spans="2:15" ht="20.5" x14ac:dyDescent="0.35">
      <c r="E3" s="14" t="s">
        <v>43</v>
      </c>
    </row>
    <row r="4" spans="2:15" ht="20.5" x14ac:dyDescent="0.35">
      <c r="E4" s="14" t="s">
        <v>44</v>
      </c>
    </row>
    <row r="5" spans="2:15" ht="20.5" x14ac:dyDescent="0.35">
      <c r="E5" s="14" t="s">
        <v>45</v>
      </c>
    </row>
    <row r="6" spans="2:15" ht="20.5" x14ac:dyDescent="0.35">
      <c r="E6" s="14" t="s">
        <v>46</v>
      </c>
    </row>
    <row r="7" spans="2:15" ht="16.5" x14ac:dyDescent="0.35">
      <c r="F7" s="11"/>
    </row>
    <row r="8" spans="2:15" ht="16.5" x14ac:dyDescent="0.35">
      <c r="F8" s="11"/>
    </row>
    <row r="9" spans="2:15" ht="16.5" x14ac:dyDescent="0.35">
      <c r="B9" s="37" t="s">
        <v>47</v>
      </c>
      <c r="C9" s="37"/>
      <c r="D9" s="37"/>
      <c r="E9" s="37"/>
      <c r="F9" s="37"/>
      <c r="G9" s="37"/>
      <c r="H9" s="37"/>
    </row>
    <row r="10" spans="2:15" ht="16.5" x14ac:dyDescent="0.35">
      <c r="B10" s="37" t="s">
        <v>48</v>
      </c>
      <c r="C10" s="37"/>
      <c r="D10" s="37"/>
      <c r="E10" s="37"/>
      <c r="F10" s="37"/>
      <c r="G10" s="37"/>
      <c r="H10" s="37"/>
    </row>
    <row r="11" spans="2:15" ht="16.5" x14ac:dyDescent="0.35">
      <c r="F11" s="11"/>
    </row>
    <row r="12" spans="2:15" ht="16.5" x14ac:dyDescent="0.35">
      <c r="C12" s="38" t="s">
        <v>52</v>
      </c>
      <c r="D12" s="38"/>
      <c r="E12" s="38"/>
      <c r="F12" s="38"/>
      <c r="G12" s="38"/>
    </row>
    <row r="13" spans="2:15" ht="15" thickBot="1" x14ac:dyDescent="0.4"/>
    <row r="14" spans="2:15" ht="21" thickBot="1" x14ac:dyDescent="0.4">
      <c r="B14" s="39" t="s">
        <v>0</v>
      </c>
      <c r="C14" s="39" t="s">
        <v>1</v>
      </c>
      <c r="D14" s="41" t="s">
        <v>50</v>
      </c>
      <c r="E14" s="31" t="s">
        <v>2</v>
      </c>
      <c r="F14" s="32"/>
      <c r="G14" s="32"/>
      <c r="H14" s="33"/>
      <c r="O14" s="14"/>
    </row>
    <row r="15" spans="2:15" ht="17" thickBot="1" x14ac:dyDescent="0.4">
      <c r="B15" s="40"/>
      <c r="C15" s="40"/>
      <c r="D15" s="42"/>
      <c r="E15" s="1">
        <v>1</v>
      </c>
      <c r="F15" s="1">
        <v>2</v>
      </c>
      <c r="G15" s="1">
        <v>3</v>
      </c>
      <c r="H15" s="1">
        <v>4</v>
      </c>
    </row>
    <row r="16" spans="2:15" ht="17" thickBot="1" x14ac:dyDescent="0.4">
      <c r="B16" s="2" t="s">
        <v>3</v>
      </c>
      <c r="C16" s="3" t="s">
        <v>51</v>
      </c>
      <c r="D16" s="4">
        <f>7589.5+69441.36</f>
        <v>77030.86</v>
      </c>
      <c r="E16" s="24">
        <f>D16</f>
        <v>77030.86</v>
      </c>
      <c r="F16" s="24">
        <f>E16+E23-E34</f>
        <v>125094.64000000001</v>
      </c>
      <c r="G16" s="24">
        <f>F16+F23-F34</f>
        <v>30277.759999999893</v>
      </c>
      <c r="H16" s="24">
        <f>G16+G23-G34</f>
        <v>70141.249999999884</v>
      </c>
    </row>
    <row r="17" spans="2:10" ht="17" thickBot="1" x14ac:dyDescent="0.4">
      <c r="B17" s="2">
        <v>1</v>
      </c>
      <c r="C17" s="31" t="s">
        <v>4</v>
      </c>
      <c r="D17" s="32"/>
      <c r="E17" s="32"/>
      <c r="F17" s="32"/>
      <c r="G17" s="32"/>
      <c r="H17" s="33"/>
    </row>
    <row r="18" spans="2:10" ht="17" thickBot="1" x14ac:dyDescent="0.4">
      <c r="B18" s="2" t="s">
        <v>5</v>
      </c>
      <c r="C18" s="6" t="s">
        <v>6</v>
      </c>
      <c r="D18" s="4">
        <f>SUM(E18:H18)</f>
        <v>118950</v>
      </c>
      <c r="E18" s="5">
        <f>33050+22550+21150</f>
        <v>76750</v>
      </c>
      <c r="F18" s="5">
        <v>28200</v>
      </c>
      <c r="G18" s="5">
        <v>5800</v>
      </c>
      <c r="H18" s="5">
        <v>8200</v>
      </c>
    </row>
    <row r="19" spans="2:10" ht="33.5" thickBot="1" x14ac:dyDescent="0.4">
      <c r="B19" s="2" t="s">
        <v>7</v>
      </c>
      <c r="C19" s="6" t="s">
        <v>8</v>
      </c>
      <c r="D19" s="4">
        <f>SUM(E19:H19)</f>
        <v>93000</v>
      </c>
      <c r="E19" s="5">
        <v>0</v>
      </c>
      <c r="F19" s="5">
        <v>25000</v>
      </c>
      <c r="G19" s="5">
        <f>30000+10000+15000</f>
        <v>55000</v>
      </c>
      <c r="H19" s="5">
        <f>10000+3000</f>
        <v>13000</v>
      </c>
    </row>
    <row r="20" spans="2:10" ht="33.5" thickBot="1" x14ac:dyDescent="0.4">
      <c r="B20" s="2" t="s">
        <v>9</v>
      </c>
      <c r="C20" s="6" t="s">
        <v>10</v>
      </c>
      <c r="D20" s="4">
        <f t="shared" ref="D20:D22" si="0">SUM(E20:H20)</f>
        <v>1000</v>
      </c>
      <c r="E20" s="5">
        <v>0</v>
      </c>
      <c r="F20" s="5">
        <v>0</v>
      </c>
      <c r="G20" s="5">
        <v>0</v>
      </c>
      <c r="H20" s="5">
        <v>1000</v>
      </c>
    </row>
    <row r="21" spans="2:10" ht="17" thickBot="1" x14ac:dyDescent="0.4">
      <c r="B21" s="2" t="s">
        <v>11</v>
      </c>
      <c r="C21" s="6" t="s">
        <v>12</v>
      </c>
      <c r="D21" s="4">
        <f t="shared" si="0"/>
        <v>63960</v>
      </c>
      <c r="E21" s="5">
        <v>0</v>
      </c>
      <c r="F21" s="5">
        <v>0</v>
      </c>
      <c r="G21" s="5">
        <v>0</v>
      </c>
      <c r="H21" s="5">
        <v>63960</v>
      </c>
    </row>
    <row r="22" spans="2:10" ht="17" thickBot="1" x14ac:dyDescent="0.4">
      <c r="B22" s="2" t="s">
        <v>13</v>
      </c>
      <c r="C22" s="6" t="s">
        <v>14</v>
      </c>
      <c r="D22" s="4">
        <f t="shared" si="0"/>
        <v>2314832</v>
      </c>
      <c r="E22" s="5">
        <v>210460</v>
      </c>
      <c r="F22" s="5">
        <v>564963</v>
      </c>
      <c r="G22" s="5">
        <v>863918</v>
      </c>
      <c r="H22" s="5">
        <v>675491</v>
      </c>
    </row>
    <row r="23" spans="2:10" ht="17" thickBot="1" x14ac:dyDescent="0.4">
      <c r="B23" s="23" t="s">
        <v>15</v>
      </c>
      <c r="C23" s="9" t="s">
        <v>16</v>
      </c>
      <c r="D23" s="5">
        <f>SUM(D18:D22)</f>
        <v>2591742</v>
      </c>
      <c r="E23" s="5">
        <f t="shared" ref="E23:H23" si="1">SUM(E18:E22)</f>
        <v>287210</v>
      </c>
      <c r="F23" s="5">
        <f>SUM(F18:F22)</f>
        <v>618163</v>
      </c>
      <c r="G23" s="5">
        <f t="shared" si="1"/>
        <v>924718</v>
      </c>
      <c r="H23" s="5">
        <f t="shared" si="1"/>
        <v>761651</v>
      </c>
    </row>
    <row r="24" spans="2:10" ht="17" thickBot="1" x14ac:dyDescent="0.4">
      <c r="B24" s="8">
        <v>2</v>
      </c>
      <c r="C24" s="34" t="s">
        <v>17</v>
      </c>
      <c r="D24" s="35"/>
      <c r="E24" s="35"/>
      <c r="F24" s="35"/>
      <c r="G24" s="35"/>
      <c r="H24" s="36"/>
    </row>
    <row r="25" spans="2:10" ht="17" thickBot="1" x14ac:dyDescent="0.4">
      <c r="B25" s="2" t="s">
        <v>18</v>
      </c>
      <c r="C25" s="6" t="s">
        <v>19</v>
      </c>
      <c r="D25" s="27">
        <f>SUM(E25:H25)</f>
        <v>1346181.43</v>
      </c>
      <c r="E25" s="28">
        <f>13163+88087</f>
        <v>101250</v>
      </c>
      <c r="F25" s="28">
        <f>153675.84+41282+50895</f>
        <v>245852.84</v>
      </c>
      <c r="G25" s="28">
        <f>84830.43+67058+438140.16</f>
        <v>590028.59</v>
      </c>
      <c r="H25" s="24">
        <f>305175+52980+50895</f>
        <v>409050</v>
      </c>
    </row>
    <row r="26" spans="2:10" ht="33.5" thickBot="1" x14ac:dyDescent="0.4">
      <c r="B26" s="2" t="s">
        <v>20</v>
      </c>
      <c r="C26" s="6" t="s">
        <v>21</v>
      </c>
      <c r="D26" s="27">
        <f t="shared" ref="D26:D33" si="2">SUM(E26:H26)</f>
        <v>407055.09</v>
      </c>
      <c r="E26" s="28">
        <f>30496.52</f>
        <v>30496.52</v>
      </c>
      <c r="F26" s="28">
        <f>96097.86</f>
        <v>96097.86</v>
      </c>
      <c r="G26" s="28">
        <v>157266.19</v>
      </c>
      <c r="H26" s="24">
        <v>123194.52</v>
      </c>
    </row>
    <row r="27" spans="2:10" ht="17" thickBot="1" x14ac:dyDescent="0.4">
      <c r="B27" s="2" t="s">
        <v>22</v>
      </c>
      <c r="C27" s="6" t="s">
        <v>23</v>
      </c>
      <c r="D27" s="27">
        <f t="shared" si="2"/>
        <v>0</v>
      </c>
      <c r="E27" s="29"/>
      <c r="F27" s="28"/>
      <c r="G27" s="28"/>
      <c r="H27" s="24"/>
    </row>
    <row r="28" spans="2:10" ht="17" thickBot="1" x14ac:dyDescent="0.4">
      <c r="B28" s="2" t="s">
        <v>24</v>
      </c>
      <c r="C28" s="6" t="s">
        <v>25</v>
      </c>
      <c r="D28" s="27">
        <f t="shared" si="2"/>
        <v>41242</v>
      </c>
      <c r="E28" s="28">
        <v>10222</v>
      </c>
      <c r="F28" s="28">
        <f>54200-30000</f>
        <v>24200</v>
      </c>
      <c r="G28" s="28"/>
      <c r="H28" s="24">
        <v>6820</v>
      </c>
    </row>
    <row r="29" spans="2:10" ht="17" thickBot="1" x14ac:dyDescent="0.4">
      <c r="B29" s="2" t="s">
        <v>26</v>
      </c>
      <c r="C29" s="6" t="s">
        <v>27</v>
      </c>
      <c r="D29" s="27">
        <f t="shared" si="2"/>
        <v>10800</v>
      </c>
      <c r="E29" s="28"/>
      <c r="F29" s="28"/>
      <c r="G29" s="28">
        <v>10000</v>
      </c>
      <c r="H29" s="24">
        <f>800</f>
        <v>800</v>
      </c>
    </row>
    <row r="30" spans="2:10" ht="17" thickBot="1" x14ac:dyDescent="0.4">
      <c r="B30" s="2" t="s">
        <v>28</v>
      </c>
      <c r="C30" s="6" t="s">
        <v>29</v>
      </c>
      <c r="D30" s="27">
        <f t="shared" si="2"/>
        <v>734376.63000000012</v>
      </c>
      <c r="E30" s="28">
        <v>92334.2</v>
      </c>
      <c r="F30" s="28">
        <f>297333.12+30000</f>
        <v>327333.12</v>
      </c>
      <c r="G30" s="28">
        <v>113600</v>
      </c>
      <c r="H30" s="24">
        <f>201199.3-89.99</f>
        <v>201109.31</v>
      </c>
      <c r="J30" s="15"/>
    </row>
    <row r="31" spans="2:10" ht="17" thickBot="1" x14ac:dyDescent="0.4">
      <c r="B31" s="2" t="s">
        <v>30</v>
      </c>
      <c r="C31" s="6" t="s">
        <v>31</v>
      </c>
      <c r="D31" s="27">
        <f t="shared" si="2"/>
        <v>0</v>
      </c>
      <c r="E31" s="28"/>
      <c r="F31" s="28"/>
      <c r="G31" s="28"/>
      <c r="H31" s="24"/>
    </row>
    <row r="32" spans="2:10" ht="17" thickBot="1" x14ac:dyDescent="0.4">
      <c r="B32" s="2" t="s">
        <v>32</v>
      </c>
      <c r="C32" s="6" t="s">
        <v>33</v>
      </c>
      <c r="D32" s="27">
        <f t="shared" si="2"/>
        <v>44184.33</v>
      </c>
      <c r="E32" s="28">
        <v>4343.5</v>
      </c>
      <c r="F32" s="28">
        <v>14996.06</v>
      </c>
      <c r="G32" s="28">
        <v>10645.51</v>
      </c>
      <c r="H32" s="24">
        <v>14199.26</v>
      </c>
    </row>
    <row r="33" spans="2:9" ht="19.5" customHeight="1" thickBot="1" x14ac:dyDescent="0.4">
      <c r="B33" s="2" t="s">
        <v>34</v>
      </c>
      <c r="C33" s="6" t="s">
        <v>53</v>
      </c>
      <c r="D33" s="27">
        <f t="shared" si="2"/>
        <v>8817.66</v>
      </c>
      <c r="E33" s="30">
        <v>500</v>
      </c>
      <c r="F33" s="30">
        <v>4500</v>
      </c>
      <c r="G33" s="28">
        <v>3314.22</v>
      </c>
      <c r="H33" s="25">
        <v>503.44</v>
      </c>
    </row>
    <row r="34" spans="2:9" ht="17" thickBot="1" x14ac:dyDescent="0.4">
      <c r="B34" s="2" t="s">
        <v>35</v>
      </c>
      <c r="C34" s="9" t="s">
        <v>36</v>
      </c>
      <c r="D34" s="5">
        <f>SUM(D25:D33)</f>
        <v>2592657.1400000006</v>
      </c>
      <c r="E34" s="24">
        <f>SUM(E25:E33)</f>
        <v>239146.21999999997</v>
      </c>
      <c r="F34" s="24">
        <f t="shared" ref="F34:H34" si="3">SUM(F25:F33)</f>
        <v>712979.88000000012</v>
      </c>
      <c r="G34" s="24">
        <f t="shared" si="3"/>
        <v>884854.51</v>
      </c>
      <c r="H34" s="24">
        <f t="shared" si="3"/>
        <v>755676.53</v>
      </c>
    </row>
    <row r="35" spans="2:9" ht="17" thickBot="1" x14ac:dyDescent="0.4">
      <c r="B35" s="2" t="s">
        <v>37</v>
      </c>
      <c r="C35" s="3" t="s">
        <v>49</v>
      </c>
      <c r="D35" s="26">
        <f>72255.85+3859.87</f>
        <v>76115.72</v>
      </c>
      <c r="E35" s="3"/>
      <c r="F35" s="7"/>
      <c r="G35" s="6"/>
      <c r="H35" s="24">
        <f>H16+H23-H34</f>
        <v>76115.719999999856</v>
      </c>
    </row>
    <row r="36" spans="2:9" ht="16.5" x14ac:dyDescent="0.35">
      <c r="B36" s="16"/>
      <c r="C36" s="17"/>
      <c r="D36" s="18"/>
      <c r="E36" s="17"/>
      <c r="F36" s="16"/>
      <c r="G36" s="19"/>
      <c r="H36" s="20"/>
    </row>
    <row r="37" spans="2:9" ht="16.5" x14ac:dyDescent="0.35">
      <c r="B37" s="16"/>
      <c r="C37" s="17"/>
      <c r="D37" s="18"/>
      <c r="E37" s="17"/>
      <c r="F37" s="16"/>
      <c r="G37" s="19"/>
      <c r="H37" s="20"/>
    </row>
    <row r="38" spans="2:9" ht="16.5" x14ac:dyDescent="0.35">
      <c r="B38" s="16"/>
      <c r="C38" s="17"/>
      <c r="D38" s="18"/>
      <c r="E38" s="17"/>
      <c r="F38" s="16"/>
      <c r="G38" s="19"/>
      <c r="H38" s="20"/>
    </row>
    <row r="39" spans="2:9" ht="16.5" x14ac:dyDescent="0.35">
      <c r="B39" s="11" t="s">
        <v>38</v>
      </c>
      <c r="C39" s="21"/>
      <c r="D39" s="21"/>
      <c r="E39" s="21"/>
      <c r="F39" s="21"/>
      <c r="G39" s="21"/>
      <c r="H39" s="21"/>
    </row>
    <row r="40" spans="2:9" ht="16.5" x14ac:dyDescent="0.35">
      <c r="B40" s="11" t="s">
        <v>39</v>
      </c>
      <c r="C40" s="21"/>
      <c r="D40" s="21"/>
      <c r="E40" s="21"/>
      <c r="F40" s="21"/>
      <c r="G40" s="11" t="s">
        <v>40</v>
      </c>
      <c r="H40" s="21"/>
    </row>
    <row r="41" spans="2:9" ht="17" x14ac:dyDescent="0.4">
      <c r="B41" s="22"/>
      <c r="C41" s="22"/>
      <c r="D41" s="22"/>
      <c r="E41" s="22"/>
      <c r="F41" s="22"/>
      <c r="G41" s="22"/>
      <c r="H41" s="22"/>
      <c r="I41" s="10">
        <f>SUM(E34:H34)</f>
        <v>2592657.14</v>
      </c>
    </row>
  </sheetData>
  <mergeCells count="9">
    <mergeCell ref="C17:H17"/>
    <mergeCell ref="C24:H24"/>
    <mergeCell ref="B9:H9"/>
    <mergeCell ref="B10:H10"/>
    <mergeCell ref="C12:G12"/>
    <mergeCell ref="B14:B15"/>
    <mergeCell ref="C14:C15"/>
    <mergeCell ref="D14:D15"/>
    <mergeCell ref="E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А.К. Панченко (YOGA)</cp:lastModifiedBy>
  <dcterms:created xsi:type="dcterms:W3CDTF">2021-04-30T14:46:43Z</dcterms:created>
  <dcterms:modified xsi:type="dcterms:W3CDTF">2022-08-13T16:43:40Z</dcterms:modified>
</cp:coreProperties>
</file>